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STEPHANIE/Downloads/"/>
    </mc:Choice>
  </mc:AlternateContent>
  <xr:revisionPtr revIDLastSave="0" documentId="13_ncr:1_{137AEF74-62F6-8E41-8056-324D7CE771A5}" xr6:coauthVersionLast="47" xr6:coauthVersionMax="47" xr10:uidLastSave="{00000000-0000-0000-0000-000000000000}"/>
  <bookViews>
    <workbookView xWindow="30240" yWindow="500" windowWidth="17100" windowHeight="21100" activeTab="1" xr2:uid="{00000000-000D-0000-FFFF-FFFF00000000}"/>
  </bookViews>
  <sheets>
    <sheet name="PART A" sheetId="2" r:id="rId1"/>
    <sheet name="PART 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N20" i="1"/>
  <c r="O20" i="1" s="1"/>
  <c r="N19" i="1"/>
  <c r="O19" i="1" s="1"/>
  <c r="N18" i="1"/>
  <c r="O18" i="1" s="1"/>
  <c r="N17" i="1"/>
  <c r="N16" i="1"/>
  <c r="N15" i="1"/>
  <c r="N14" i="1"/>
  <c r="N13" i="1"/>
  <c r="N12" i="1"/>
  <c r="N11" i="1"/>
  <c r="O18" i="2" l="1"/>
  <c r="O17" i="2"/>
  <c r="O16" i="2"/>
  <c r="O15" i="2"/>
  <c r="O14" i="2"/>
  <c r="O13" i="2"/>
  <c r="O12" i="2"/>
  <c r="O11" i="2"/>
  <c r="N20" i="2"/>
  <c r="O20" i="2" s="1"/>
  <c r="N19" i="2"/>
  <c r="O19" i="2" s="1"/>
  <c r="N18" i="2"/>
  <c r="N17" i="2"/>
  <c r="N16" i="2"/>
  <c r="N15" i="2"/>
  <c r="N14" i="2"/>
  <c r="N13" i="2"/>
  <c r="N12" i="2"/>
  <c r="N11" i="2"/>
  <c r="L11" i="2"/>
  <c r="M11" i="2" s="1"/>
  <c r="C11" i="2" l="1"/>
  <c r="D11" i="2" s="1"/>
  <c r="E11" i="2" s="1"/>
  <c r="L20" i="2" l="1"/>
  <c r="M20" i="2" s="1"/>
  <c r="J20" i="2"/>
  <c r="K20" i="2" s="1"/>
  <c r="H20" i="2"/>
  <c r="I20" i="2" s="1"/>
  <c r="F20" i="2"/>
  <c r="G20" i="2" s="1"/>
  <c r="C20" i="2"/>
  <c r="D20" i="2" s="1"/>
  <c r="E20" i="2" s="1"/>
  <c r="L19" i="2"/>
  <c r="M19" i="2" s="1"/>
  <c r="J19" i="2"/>
  <c r="K19" i="2" s="1"/>
  <c r="H19" i="2"/>
  <c r="I19" i="2" s="1"/>
  <c r="F19" i="2"/>
  <c r="G19" i="2" s="1"/>
  <c r="C19" i="2"/>
  <c r="D19" i="2" s="1"/>
  <c r="E19" i="2" s="1"/>
  <c r="L18" i="2"/>
  <c r="M18" i="2" s="1"/>
  <c r="J18" i="2"/>
  <c r="K18" i="2" s="1"/>
  <c r="H18" i="2"/>
  <c r="I18" i="2" s="1"/>
  <c r="F18" i="2"/>
  <c r="G18" i="2" s="1"/>
  <c r="C18" i="2"/>
  <c r="D18" i="2" s="1"/>
  <c r="E18" i="2" s="1"/>
  <c r="L17" i="2"/>
  <c r="M17" i="2" s="1"/>
  <c r="J17" i="2"/>
  <c r="K17" i="2" s="1"/>
  <c r="H17" i="2"/>
  <c r="I17" i="2" s="1"/>
  <c r="F17" i="2"/>
  <c r="G17" i="2" s="1"/>
  <c r="C17" i="2"/>
  <c r="D17" i="2" s="1"/>
  <c r="E17" i="2" s="1"/>
  <c r="L16" i="2"/>
  <c r="M16" i="2" s="1"/>
  <c r="J16" i="2"/>
  <c r="K16" i="2" s="1"/>
  <c r="H16" i="2"/>
  <c r="I16" i="2" s="1"/>
  <c r="F16" i="2"/>
  <c r="G16" i="2" s="1"/>
  <c r="C16" i="2"/>
  <c r="D16" i="2" s="1"/>
  <c r="E16" i="2" s="1"/>
  <c r="L15" i="2"/>
  <c r="M15" i="2" s="1"/>
  <c r="J15" i="2"/>
  <c r="K15" i="2" s="1"/>
  <c r="H15" i="2"/>
  <c r="I15" i="2" s="1"/>
  <c r="F15" i="2"/>
  <c r="G15" i="2" s="1"/>
  <c r="C15" i="2"/>
  <c r="D15" i="2" s="1"/>
  <c r="E15" i="2" s="1"/>
  <c r="L14" i="2"/>
  <c r="M14" i="2" s="1"/>
  <c r="J14" i="2"/>
  <c r="K14" i="2" s="1"/>
  <c r="H14" i="2"/>
  <c r="I14" i="2" s="1"/>
  <c r="F14" i="2"/>
  <c r="G14" i="2" s="1"/>
  <c r="C14" i="2"/>
  <c r="D14" i="2" s="1"/>
  <c r="E14" i="2" s="1"/>
  <c r="L13" i="2"/>
  <c r="M13" i="2" s="1"/>
  <c r="J13" i="2"/>
  <c r="K13" i="2" s="1"/>
  <c r="H13" i="2"/>
  <c r="I13" i="2" s="1"/>
  <c r="F13" i="2"/>
  <c r="G13" i="2" s="1"/>
  <c r="C13" i="2"/>
  <c r="D13" i="2" s="1"/>
  <c r="E13" i="2" s="1"/>
  <c r="L12" i="2"/>
  <c r="M12" i="2" s="1"/>
  <c r="J12" i="2"/>
  <c r="K12" i="2" s="1"/>
  <c r="H12" i="2"/>
  <c r="I12" i="2" s="1"/>
  <c r="F12" i="2"/>
  <c r="G12" i="2" s="1"/>
  <c r="C12" i="2"/>
  <c r="D12" i="2" s="1"/>
  <c r="E12" i="2" s="1"/>
  <c r="J11" i="2"/>
  <c r="K11" i="2" s="1"/>
  <c r="H11" i="2"/>
  <c r="I11" i="2" s="1"/>
  <c r="F11" i="2"/>
  <c r="G11" i="2" s="1"/>
  <c r="L20" i="1" l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C20" i="1" l="1"/>
  <c r="D20" i="1" s="1"/>
  <c r="E20" i="1" s="1"/>
  <c r="C18" i="1"/>
  <c r="D18" i="1" s="1"/>
  <c r="E18" i="1" s="1"/>
  <c r="C19" i="1"/>
  <c r="D19" i="1" s="1"/>
  <c r="E19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2" i="1"/>
  <c r="D12" i="1" s="1"/>
  <c r="E12" i="1" s="1"/>
  <c r="C11" i="1"/>
  <c r="D11" i="1" s="1"/>
  <c r="E11" i="1" s="1"/>
</calcChain>
</file>

<file path=xl/sharedStrings.xml><?xml version="1.0" encoding="utf-8"?>
<sst xmlns="http://schemas.openxmlformats.org/spreadsheetml/2006/main" count="110" uniqueCount="58">
  <si>
    <t>Family Size</t>
  </si>
  <si>
    <t>Asset Text Minimum Resource Level</t>
  </si>
  <si>
    <t>Federal Poverty Guidelines LEVEL 1</t>
  </si>
  <si>
    <t>Amt Above</t>
  </si>
  <si>
    <t>"</t>
  </si>
  <si>
    <t>For each Addt'l person add</t>
  </si>
  <si>
    <t>N/A</t>
  </si>
  <si>
    <t>Discount amount based on Medicaid DRG</t>
  </si>
  <si>
    <t>Percentage Over FPL</t>
  </si>
  <si>
    <t>100% of FPL</t>
  </si>
  <si>
    <t>101% to 125% of FPL</t>
  </si>
  <si>
    <t>126% to 150% of FPL</t>
  </si>
  <si>
    <t>151% to 200% of FPL</t>
  </si>
  <si>
    <t>201% to 250% of FPL</t>
  </si>
  <si>
    <t>251% to 300% of FPL</t>
  </si>
  <si>
    <t>Over 300% of FPL</t>
  </si>
  <si>
    <t>Medicaid DRG/Total Liquid Assets</t>
  </si>
  <si>
    <t>Discount Amount</t>
  </si>
  <si>
    <t>Example:  Full Medicaid Rate is $15,000</t>
  </si>
  <si>
    <t>Greater than 90%</t>
  </si>
  <si>
    <t>90% to 80%</t>
  </si>
  <si>
    <t>79% to 70%</t>
  </si>
  <si>
    <t>69% to 60%</t>
  </si>
  <si>
    <t>59% to 50%</t>
  </si>
  <si>
    <t>49% to 0%</t>
  </si>
  <si>
    <t>Rate</t>
  </si>
  <si>
    <t>Assets</t>
  </si>
  <si>
    <t>=47%  Patient's entitled 0% discount.  Patient responsibility full Medicaid DRG rate</t>
  </si>
  <si>
    <t>CODE:</t>
  </si>
  <si>
    <t>DATE:</t>
  </si>
  <si>
    <t>FIN-28</t>
  </si>
  <si>
    <t>Attachment A</t>
  </si>
  <si>
    <t>MAIMONIDES MEDICAL CENTER</t>
  </si>
  <si>
    <t xml:space="preserve">Income Range       LEVEL II </t>
  </si>
  <si>
    <t>Income Range       LEVEL IV</t>
  </si>
  <si>
    <t>Income Range       LEVEL VII</t>
  </si>
  <si>
    <t xml:space="preserve">Income Range        LEVEL V </t>
  </si>
  <si>
    <r>
      <t>Test A - Income Test</t>
    </r>
    <r>
      <rPr>
        <b/>
        <vertAlign val="superscript"/>
        <sz val="12"/>
        <color theme="1"/>
        <rFont val="Arial"/>
        <family val="2"/>
      </rPr>
      <t>1</t>
    </r>
  </si>
  <si>
    <t>Test B - Liquid Assets Test (only applies if patient has twice (2x) the amount of Medicaid Allowable Resources)</t>
  </si>
  <si>
    <t>Attachment B</t>
  </si>
  <si>
    <t xml:space="preserve">Income Range          LEVEL III  </t>
  </si>
  <si>
    <t>Medicare APC Rate /  Total Liquid Assets</t>
  </si>
  <si>
    <t xml:space="preserve">Example: Amb/Surg $1,000 APC Rate </t>
  </si>
  <si>
    <t>APC Rate</t>
  </si>
  <si>
    <t>Resources</t>
  </si>
  <si>
    <t>= 32%  Patient's entitled 0% discount.  Patient responsibility Full Medicaid APC rate</t>
  </si>
  <si>
    <t>Income Range             LEVEL VI</t>
  </si>
  <si>
    <t>Income Range            LEVEL VI</t>
  </si>
  <si>
    <t>??</t>
  </si>
  <si>
    <t>Asset Test Minimum Resource Level</t>
  </si>
  <si>
    <t>2025 SLIDING SCALE FEE DISCOUNT SCHEDULE FOR INPATIENT SERVICES BASED ON MEDICAID RATES</t>
  </si>
  <si>
    <t>2025 SLIDING FEE SCALE DISCOUNT SCHEDULE FOR OUTPATIENT AMBULATORY SURGERY, CLINIC, ER DEPT., REFERRED AMBULATORY AND ANCILLARY SERVICES BASED ON MEDICARE APC RATES</t>
  </si>
  <si>
    <t>Income Range       LEVEL VIII</t>
  </si>
  <si>
    <t>301% to 400% of FPL</t>
  </si>
  <si>
    <t>Over 400% of FPL</t>
  </si>
  <si>
    <t>49% to 40%</t>
  </si>
  <si>
    <t>Full Medicaid Rates are due from patients whose income exceeds 400% of the FPL, or whose charges to liquid assets ration is 49% or less.</t>
  </si>
  <si>
    <t>Full APC Medicare Rates are due from patients whose income exceeds 400% of the FPL, or whose charges to liquid assets ratio is 49% or less.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</si>
</sst>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  <numFmt numFmtId="167" formatCode="&quot;$&quot;#,##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4"/>
      <color rgb="FF0070C0"/>
      <name val="Arial"/>
      <family val="2"/>
    </font>
    <font>
      <b/>
      <sz val="9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8" xfId="0" quotePrefix="1" applyBorder="1"/>
    <xf numFmtId="0" fontId="2" fillId="0" borderId="14" xfId="0" applyFont="1" applyBorder="1"/>
    <xf numFmtId="0" fontId="2" fillId="0" borderId="15" xfId="0" applyFont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4" fontId="0" fillId="0" borderId="6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" xfId="1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5" fontId="0" fillId="0" borderId="0" xfId="1" applyNumberFormat="1" applyFont="1" applyBorder="1" applyAlignment="1">
      <alignment horizontal="center"/>
    </xf>
    <xf numFmtId="5" fontId="0" fillId="0" borderId="8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9" fontId="0" fillId="2" borderId="1" xfId="2" applyFont="1" applyFill="1" applyBorder="1"/>
    <xf numFmtId="0" fontId="4" fillId="0" borderId="0" xfId="0" applyFont="1"/>
    <xf numFmtId="3" fontId="0" fillId="0" borderId="0" xfId="0" applyNumberFormat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0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9" fontId="0" fillId="0" borderId="0" xfId="2" applyFont="1"/>
    <xf numFmtId="166" fontId="0" fillId="0" borderId="0" xfId="1" applyNumberFormat="1" applyFont="1"/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2" fontId="0" fillId="0" borderId="0" xfId="2" applyNumberFormat="1" applyFont="1"/>
    <xf numFmtId="0" fontId="4" fillId="2" borderId="0" xfId="0" applyFont="1" applyFill="1" applyAlignment="1">
      <alignment horizontal="center" wrapText="1"/>
    </xf>
    <xf numFmtId="164" fontId="0" fillId="3" borderId="2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164" fontId="0" fillId="4" borderId="6" xfId="1" applyNumberFormat="1" applyFont="1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0" fontId="0" fillId="4" borderId="12" xfId="0" applyFill="1" applyBorder="1"/>
    <xf numFmtId="0" fontId="3" fillId="4" borderId="1" xfId="0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9" fontId="0" fillId="2" borderId="1" xfId="2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 wrapText="1"/>
    </xf>
    <xf numFmtId="164" fontId="0" fillId="0" borderId="13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9" fontId="0" fillId="2" borderId="13" xfId="2" applyFont="1" applyFill="1" applyBorder="1" applyAlignment="1">
      <alignment horizontal="center"/>
    </xf>
    <xf numFmtId="9" fontId="0" fillId="2" borderId="12" xfId="2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workbookViewId="0">
      <selection activeCell="C21" sqref="C21:D21"/>
    </sheetView>
  </sheetViews>
  <sheetFormatPr baseColWidth="10" defaultColWidth="8.83203125" defaultRowHeight="13" x14ac:dyDescent="0.15"/>
  <cols>
    <col min="1" max="1" width="12.5" customWidth="1"/>
    <col min="2" max="2" width="11.33203125" customWidth="1"/>
    <col min="3" max="4" width="11.1640625" customWidth="1"/>
    <col min="5" max="5" width="10.5" bestFit="1" customWidth="1"/>
    <col min="6" max="6" width="13" customWidth="1"/>
    <col min="7" max="7" width="10.5" bestFit="1" customWidth="1"/>
    <col min="8" max="8" width="11.33203125" bestFit="1" customWidth="1"/>
    <col min="9" max="9" width="11.5" bestFit="1" customWidth="1"/>
    <col min="10" max="10" width="11.33203125" bestFit="1" customWidth="1"/>
    <col min="11" max="11" width="11.5" bestFit="1" customWidth="1"/>
    <col min="12" max="12" width="13.1640625" customWidth="1"/>
    <col min="13" max="13" width="10.6640625" customWidth="1"/>
    <col min="14" max="15" width="10.5" customWidth="1"/>
    <col min="16" max="16" width="9.33203125" customWidth="1"/>
    <col min="17" max="17" width="11.5" customWidth="1"/>
    <col min="18" max="18" width="10.1640625" bestFit="1" customWidth="1"/>
    <col min="19" max="19" width="10.1640625" customWidth="1"/>
    <col min="34" max="34" width="10.33203125" bestFit="1" customWidth="1"/>
  </cols>
  <sheetData>
    <row r="1" spans="1:35" ht="15" customHeight="1" thickBot="1" x14ac:dyDescent="0.2">
      <c r="P1" s="11" t="s">
        <v>28</v>
      </c>
      <c r="Q1" s="13" t="s">
        <v>30</v>
      </c>
    </row>
    <row r="2" spans="1:35" ht="15" customHeight="1" thickBot="1" x14ac:dyDescent="0.2">
      <c r="P2" s="11" t="s">
        <v>29</v>
      </c>
      <c r="Q2" s="14">
        <v>2025</v>
      </c>
    </row>
    <row r="3" spans="1:35" ht="12.75" customHeight="1" x14ac:dyDescent="0.15">
      <c r="P3" s="11"/>
      <c r="Q3" s="16"/>
    </row>
    <row r="4" spans="1:35" ht="18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35" ht="12.75" customHeight="1" x14ac:dyDescent="0.15">
      <c r="A5" s="83" t="s">
        <v>50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7" spans="1:35" ht="18" x14ac:dyDescent="0.2">
      <c r="A7" s="84" t="s">
        <v>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35" ht="18" x14ac:dyDescent="0.2">
      <c r="A8" s="15" t="s">
        <v>37</v>
      </c>
      <c r="Q8" t="s">
        <v>48</v>
      </c>
      <c r="S8" s="46"/>
    </row>
    <row r="9" spans="1:35" ht="56" x14ac:dyDescent="0.15">
      <c r="A9" s="2" t="s">
        <v>0</v>
      </c>
      <c r="B9" s="17" t="s">
        <v>2</v>
      </c>
      <c r="C9" s="85" t="s">
        <v>33</v>
      </c>
      <c r="D9" s="85"/>
      <c r="E9" s="85" t="s">
        <v>40</v>
      </c>
      <c r="F9" s="85"/>
      <c r="G9" s="85" t="s">
        <v>34</v>
      </c>
      <c r="H9" s="85"/>
      <c r="I9" s="85" t="s">
        <v>36</v>
      </c>
      <c r="J9" s="85"/>
      <c r="K9" s="85" t="s">
        <v>47</v>
      </c>
      <c r="L9" s="85"/>
      <c r="M9" s="85" t="s">
        <v>35</v>
      </c>
      <c r="N9" s="85"/>
      <c r="O9" s="85" t="s">
        <v>52</v>
      </c>
      <c r="P9" s="85"/>
      <c r="Q9" s="18" t="s">
        <v>1</v>
      </c>
      <c r="R9" s="1"/>
      <c r="S9" s="1"/>
      <c r="T9" s="1"/>
    </row>
    <row r="10" spans="1:35" x14ac:dyDescent="0.15">
      <c r="A10" s="7"/>
      <c r="B10" s="19"/>
      <c r="C10" s="81">
        <v>1.25</v>
      </c>
      <c r="D10" s="81"/>
      <c r="E10" s="81">
        <v>1.5</v>
      </c>
      <c r="F10" s="81"/>
      <c r="G10" s="66">
        <v>2</v>
      </c>
      <c r="H10" s="66"/>
      <c r="I10" s="81">
        <v>2.5</v>
      </c>
      <c r="J10" s="81"/>
      <c r="K10" s="66">
        <v>3</v>
      </c>
      <c r="L10" s="66"/>
      <c r="M10" s="66">
        <v>4</v>
      </c>
      <c r="N10" s="66"/>
      <c r="O10" s="19"/>
      <c r="P10" s="19"/>
      <c r="Q10" s="20"/>
      <c r="R10" s="1"/>
      <c r="S10" s="1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5" x14ac:dyDescent="0.15">
      <c r="A11" s="39">
        <v>1</v>
      </c>
      <c r="B11" s="40">
        <v>15060</v>
      </c>
      <c r="C11" s="41">
        <f>+B11+1</f>
        <v>15061</v>
      </c>
      <c r="D11" s="42">
        <f>+C11*C10</f>
        <v>18826.25</v>
      </c>
      <c r="E11" s="41">
        <f>+D11</f>
        <v>18826.25</v>
      </c>
      <c r="F11" s="42">
        <f>$B11*$E$10</f>
        <v>22590</v>
      </c>
      <c r="G11" s="41">
        <f>F11</f>
        <v>22590</v>
      </c>
      <c r="H11" s="42">
        <f>$B11*$G$10</f>
        <v>30120</v>
      </c>
      <c r="I11" s="41">
        <f>H11</f>
        <v>30120</v>
      </c>
      <c r="J11" s="42">
        <f>$B11*$I$10</f>
        <v>37650</v>
      </c>
      <c r="K11" s="41">
        <f>J11</f>
        <v>37650</v>
      </c>
      <c r="L11" s="42">
        <f>$B11*$K$10</f>
        <v>45180</v>
      </c>
      <c r="M11" s="50">
        <f>L11</f>
        <v>45180</v>
      </c>
      <c r="N11" s="42">
        <f t="shared" ref="N11:N20" si="0">$B11*$M$10</f>
        <v>60240</v>
      </c>
      <c r="O11" s="41">
        <f t="shared" ref="O11:O20" si="1">N11</f>
        <v>60240</v>
      </c>
      <c r="P11" s="42" t="s">
        <v>3</v>
      </c>
      <c r="Q11" s="55">
        <v>32100</v>
      </c>
      <c r="R11" s="47"/>
      <c r="S11" s="47"/>
      <c r="T11" s="1"/>
      <c r="AA11" s="44"/>
      <c r="AB11" s="44"/>
      <c r="AC11" s="44"/>
      <c r="AD11" s="44"/>
      <c r="AE11" s="44"/>
    </row>
    <row r="12" spans="1:35" x14ac:dyDescent="0.15">
      <c r="A12" s="26">
        <v>2</v>
      </c>
      <c r="B12" s="28">
        <v>20440</v>
      </c>
      <c r="C12" s="29">
        <f>+B12+1</f>
        <v>20441</v>
      </c>
      <c r="D12" s="21">
        <f>+C12*C10</f>
        <v>25551.25</v>
      </c>
      <c r="E12" s="29">
        <f t="shared" ref="E12:E20" si="2">+D12</f>
        <v>25551.25</v>
      </c>
      <c r="F12" s="21">
        <f t="shared" ref="F12:F20" si="3">$B12*$E$10</f>
        <v>30660</v>
      </c>
      <c r="G12" s="29">
        <f t="shared" ref="G12:G20" si="4">F12</f>
        <v>30660</v>
      </c>
      <c r="H12" s="21">
        <f t="shared" ref="H12:H20" si="5">$B12*$G$10</f>
        <v>40880</v>
      </c>
      <c r="I12" s="29">
        <f t="shared" ref="I12:I20" si="6">H12</f>
        <v>40880</v>
      </c>
      <c r="J12" s="21">
        <f t="shared" ref="J12:J20" si="7">$B12*$I$10</f>
        <v>51100</v>
      </c>
      <c r="K12" s="29">
        <f t="shared" ref="K12:K20" si="8">J12</f>
        <v>51100</v>
      </c>
      <c r="L12" s="21">
        <f t="shared" ref="L12:L20" si="9">$B12*$K$10</f>
        <v>61320</v>
      </c>
      <c r="M12" s="51">
        <f t="shared" ref="M12:M20" si="10">L12</f>
        <v>61320</v>
      </c>
      <c r="N12" s="21">
        <f t="shared" si="0"/>
        <v>81760</v>
      </c>
      <c r="O12" s="29">
        <f t="shared" si="1"/>
        <v>81760</v>
      </c>
      <c r="P12" s="21" t="s">
        <v>4</v>
      </c>
      <c r="Q12" s="55">
        <v>49067</v>
      </c>
      <c r="R12" s="47"/>
      <c r="S12" s="46"/>
      <c r="T12" s="1"/>
      <c r="V12" s="45"/>
      <c r="Y12" s="43"/>
      <c r="Z12" s="44"/>
      <c r="AA12" s="44"/>
      <c r="AB12" s="44"/>
      <c r="AC12" s="44"/>
      <c r="AD12" s="44"/>
      <c r="AE12" s="43"/>
      <c r="AH12" s="44"/>
      <c r="AI12" s="48"/>
    </row>
    <row r="13" spans="1:35" x14ac:dyDescent="0.15">
      <c r="A13" s="39">
        <v>3</v>
      </c>
      <c r="B13" s="40">
        <v>25820</v>
      </c>
      <c r="C13" s="41">
        <f t="shared" ref="C13:C19" si="11">+B13+1</f>
        <v>25821</v>
      </c>
      <c r="D13" s="42">
        <f>+C13*C10</f>
        <v>32276.25</v>
      </c>
      <c r="E13" s="41">
        <f t="shared" si="2"/>
        <v>32276.25</v>
      </c>
      <c r="F13" s="42">
        <f t="shared" si="3"/>
        <v>38730</v>
      </c>
      <c r="G13" s="41">
        <f t="shared" si="4"/>
        <v>38730</v>
      </c>
      <c r="H13" s="42">
        <f t="shared" si="5"/>
        <v>51640</v>
      </c>
      <c r="I13" s="41">
        <f t="shared" si="6"/>
        <v>51640</v>
      </c>
      <c r="J13" s="42">
        <f t="shared" si="7"/>
        <v>64550</v>
      </c>
      <c r="K13" s="41">
        <f t="shared" si="8"/>
        <v>64550</v>
      </c>
      <c r="L13" s="42">
        <f t="shared" si="9"/>
        <v>77460</v>
      </c>
      <c r="M13" s="52">
        <f t="shared" si="10"/>
        <v>77460</v>
      </c>
      <c r="N13" s="42">
        <f t="shared" si="0"/>
        <v>103280</v>
      </c>
      <c r="O13" s="41">
        <f t="shared" si="1"/>
        <v>103280</v>
      </c>
      <c r="P13" s="42" t="s">
        <v>4</v>
      </c>
      <c r="Q13" s="55">
        <v>53043</v>
      </c>
      <c r="R13" s="47"/>
      <c r="S13" s="46"/>
      <c r="V13" s="45"/>
      <c r="Y13" s="43"/>
      <c r="Z13" s="44"/>
      <c r="AA13" s="44"/>
      <c r="AB13" s="44"/>
      <c r="AC13" s="44"/>
      <c r="AD13" s="44"/>
      <c r="AE13" s="43"/>
      <c r="AH13" s="44"/>
      <c r="AI13" s="48"/>
    </row>
    <row r="14" spans="1:35" x14ac:dyDescent="0.15">
      <c r="A14" s="26">
        <v>4</v>
      </c>
      <c r="B14" s="28">
        <v>31200</v>
      </c>
      <c r="C14" s="29">
        <f t="shared" si="11"/>
        <v>31201</v>
      </c>
      <c r="D14" s="21">
        <f>+C14*C10</f>
        <v>39001.25</v>
      </c>
      <c r="E14" s="29">
        <f t="shared" si="2"/>
        <v>39001.25</v>
      </c>
      <c r="F14" s="21">
        <f t="shared" si="3"/>
        <v>46800</v>
      </c>
      <c r="G14" s="29">
        <f t="shared" si="4"/>
        <v>46800</v>
      </c>
      <c r="H14" s="21">
        <f t="shared" si="5"/>
        <v>62400</v>
      </c>
      <c r="I14" s="29">
        <f t="shared" si="6"/>
        <v>62400</v>
      </c>
      <c r="J14" s="21">
        <f t="shared" si="7"/>
        <v>78000</v>
      </c>
      <c r="K14" s="29">
        <f t="shared" si="8"/>
        <v>78000</v>
      </c>
      <c r="L14" s="21">
        <f t="shared" si="9"/>
        <v>93600</v>
      </c>
      <c r="M14" s="51">
        <f t="shared" si="10"/>
        <v>93600</v>
      </c>
      <c r="N14" s="21">
        <f t="shared" si="0"/>
        <v>124800</v>
      </c>
      <c r="O14" s="29">
        <f t="shared" si="1"/>
        <v>124800</v>
      </c>
      <c r="P14" s="21" t="s">
        <v>4</v>
      </c>
      <c r="Q14" s="55">
        <v>59895.515267175579</v>
      </c>
      <c r="R14" s="47"/>
      <c r="S14" s="46"/>
      <c r="V14" s="45"/>
      <c r="Y14" s="43"/>
      <c r="Z14" s="44"/>
      <c r="AA14" s="44"/>
      <c r="AB14" s="44"/>
      <c r="AC14" s="44"/>
      <c r="AD14" s="44"/>
      <c r="AE14" s="43"/>
      <c r="AH14" s="44"/>
      <c r="AI14" s="48"/>
    </row>
    <row r="15" spans="1:35" x14ac:dyDescent="0.15">
      <c r="A15" s="39">
        <v>5</v>
      </c>
      <c r="B15" s="40">
        <v>36580</v>
      </c>
      <c r="C15" s="41">
        <f t="shared" si="11"/>
        <v>36581</v>
      </c>
      <c r="D15" s="42">
        <f>+C15*C10</f>
        <v>45726.25</v>
      </c>
      <c r="E15" s="41">
        <f t="shared" si="2"/>
        <v>45726.25</v>
      </c>
      <c r="F15" s="42">
        <f t="shared" si="3"/>
        <v>54870</v>
      </c>
      <c r="G15" s="41">
        <f t="shared" si="4"/>
        <v>54870</v>
      </c>
      <c r="H15" s="42">
        <f t="shared" si="5"/>
        <v>73160</v>
      </c>
      <c r="I15" s="41">
        <f t="shared" si="6"/>
        <v>73160</v>
      </c>
      <c r="J15" s="42">
        <f t="shared" si="7"/>
        <v>91450</v>
      </c>
      <c r="K15" s="41">
        <f t="shared" si="8"/>
        <v>91450</v>
      </c>
      <c r="L15" s="42">
        <f t="shared" si="9"/>
        <v>109740</v>
      </c>
      <c r="M15" s="52">
        <f t="shared" si="10"/>
        <v>109740</v>
      </c>
      <c r="N15" s="42">
        <f t="shared" si="0"/>
        <v>146320</v>
      </c>
      <c r="O15" s="41">
        <f t="shared" si="1"/>
        <v>146320</v>
      </c>
      <c r="P15" s="42" t="s">
        <v>4</v>
      </c>
      <c r="Q15" s="55">
        <v>66758.235332464144</v>
      </c>
      <c r="R15" s="47"/>
      <c r="S15" s="46"/>
      <c r="T15" s="1"/>
      <c r="V15" s="45"/>
      <c r="Y15" s="43"/>
      <c r="Z15" s="44"/>
      <c r="AA15" s="44"/>
      <c r="AB15" s="44"/>
      <c r="AC15" s="44"/>
      <c r="AD15" s="44"/>
      <c r="AE15" s="43"/>
      <c r="AH15" s="44"/>
      <c r="AI15" s="48"/>
    </row>
    <row r="16" spans="1:35" x14ac:dyDescent="0.15">
      <c r="A16" s="26">
        <v>6</v>
      </c>
      <c r="B16" s="28">
        <v>41960</v>
      </c>
      <c r="C16" s="29">
        <f t="shared" si="11"/>
        <v>41961</v>
      </c>
      <c r="D16" s="21">
        <f>+C16*C10</f>
        <v>52451.25</v>
      </c>
      <c r="E16" s="29">
        <f t="shared" si="2"/>
        <v>52451.25</v>
      </c>
      <c r="F16" s="21">
        <f t="shared" si="3"/>
        <v>62940</v>
      </c>
      <c r="G16" s="29">
        <f t="shared" si="4"/>
        <v>62940</v>
      </c>
      <c r="H16" s="21">
        <f t="shared" si="5"/>
        <v>83920</v>
      </c>
      <c r="I16" s="29">
        <f t="shared" si="6"/>
        <v>83920</v>
      </c>
      <c r="J16" s="21">
        <f t="shared" si="7"/>
        <v>104900</v>
      </c>
      <c r="K16" s="29">
        <f t="shared" si="8"/>
        <v>104900</v>
      </c>
      <c r="L16" s="21">
        <f t="shared" si="9"/>
        <v>125880</v>
      </c>
      <c r="M16" s="51">
        <f t="shared" si="10"/>
        <v>125880</v>
      </c>
      <c r="N16" s="21">
        <f t="shared" si="0"/>
        <v>167840</v>
      </c>
      <c r="O16" s="29">
        <f t="shared" si="1"/>
        <v>167840</v>
      </c>
      <c r="P16" s="21" t="s">
        <v>4</v>
      </c>
      <c r="Q16" s="55">
        <v>70431.399317406147</v>
      </c>
      <c r="R16" s="47"/>
      <c r="S16" s="46"/>
      <c r="T16" s="1"/>
      <c r="V16" s="45"/>
      <c r="Y16" s="43"/>
      <c r="Z16" s="44"/>
      <c r="AA16" s="44"/>
      <c r="AB16" s="44"/>
      <c r="AC16" s="44"/>
      <c r="AD16" s="44"/>
      <c r="AE16" s="43"/>
      <c r="AH16" s="44"/>
      <c r="AI16" s="48"/>
    </row>
    <row r="17" spans="1:36" x14ac:dyDescent="0.15">
      <c r="A17" s="39">
        <v>7</v>
      </c>
      <c r="B17" s="40">
        <v>47340</v>
      </c>
      <c r="C17" s="41">
        <f t="shared" si="11"/>
        <v>47341</v>
      </c>
      <c r="D17" s="42">
        <f>+C17*C10</f>
        <v>59176.25</v>
      </c>
      <c r="E17" s="41">
        <f t="shared" si="2"/>
        <v>59176.25</v>
      </c>
      <c r="F17" s="42">
        <f t="shared" si="3"/>
        <v>71010</v>
      </c>
      <c r="G17" s="41">
        <f t="shared" si="4"/>
        <v>71010</v>
      </c>
      <c r="H17" s="42">
        <f t="shared" si="5"/>
        <v>94680</v>
      </c>
      <c r="I17" s="41">
        <f t="shared" si="6"/>
        <v>94680</v>
      </c>
      <c r="J17" s="42">
        <f t="shared" si="7"/>
        <v>118350</v>
      </c>
      <c r="K17" s="41">
        <f t="shared" si="8"/>
        <v>118350</v>
      </c>
      <c r="L17" s="42">
        <f t="shared" si="9"/>
        <v>142020</v>
      </c>
      <c r="M17" s="52">
        <f t="shared" si="10"/>
        <v>142020</v>
      </c>
      <c r="N17" s="42">
        <f t="shared" si="0"/>
        <v>189360</v>
      </c>
      <c r="O17" s="41">
        <f t="shared" si="1"/>
        <v>189360</v>
      </c>
      <c r="P17" s="42" t="s">
        <v>4</v>
      </c>
      <c r="Q17" s="55">
        <v>80487.499495459138</v>
      </c>
      <c r="R17" s="47"/>
      <c r="S17" s="46"/>
      <c r="T17" s="1"/>
      <c r="V17" s="45"/>
      <c r="Y17" s="43"/>
      <c r="Z17" s="44"/>
      <c r="AA17" s="44"/>
      <c r="AB17" s="44"/>
      <c r="AC17" s="44"/>
      <c r="AD17" s="44"/>
      <c r="AE17" s="43"/>
      <c r="AH17" s="44"/>
      <c r="AI17" s="48"/>
    </row>
    <row r="18" spans="1:36" x14ac:dyDescent="0.15">
      <c r="A18" s="26">
        <v>8</v>
      </c>
      <c r="B18" s="28">
        <v>52720</v>
      </c>
      <c r="C18" s="29">
        <f t="shared" si="11"/>
        <v>52721</v>
      </c>
      <c r="D18" s="21">
        <f>+C18*C10</f>
        <v>65901.25</v>
      </c>
      <c r="E18" s="29">
        <f t="shared" si="2"/>
        <v>65901.25</v>
      </c>
      <c r="F18" s="21">
        <f t="shared" si="3"/>
        <v>79080</v>
      </c>
      <c r="G18" s="29">
        <f t="shared" si="4"/>
        <v>79080</v>
      </c>
      <c r="H18" s="21">
        <f t="shared" si="5"/>
        <v>105440</v>
      </c>
      <c r="I18" s="29">
        <f t="shared" si="6"/>
        <v>105440</v>
      </c>
      <c r="J18" s="21">
        <f t="shared" si="7"/>
        <v>131800</v>
      </c>
      <c r="K18" s="29">
        <f t="shared" si="8"/>
        <v>131800</v>
      </c>
      <c r="L18" s="21">
        <f t="shared" si="9"/>
        <v>158160</v>
      </c>
      <c r="M18" s="51">
        <f t="shared" si="10"/>
        <v>158160</v>
      </c>
      <c r="N18" s="21">
        <f t="shared" si="0"/>
        <v>210880</v>
      </c>
      <c r="O18" s="29">
        <f t="shared" si="1"/>
        <v>210880</v>
      </c>
      <c r="P18" s="21" t="s">
        <v>4</v>
      </c>
      <c r="Q18" s="55">
        <v>87351.983227561199</v>
      </c>
      <c r="R18" s="47"/>
      <c r="S18" s="46"/>
      <c r="T18" s="1"/>
      <c r="V18" s="45"/>
      <c r="Y18" s="43"/>
      <c r="Z18" s="44"/>
      <c r="AA18" s="44"/>
      <c r="AB18" s="44"/>
      <c r="AC18" s="44"/>
      <c r="AD18" s="44"/>
      <c r="AE18" s="43"/>
      <c r="AH18" s="44"/>
      <c r="AI18" s="48"/>
    </row>
    <row r="19" spans="1:36" x14ac:dyDescent="0.15">
      <c r="A19" s="39">
        <v>9</v>
      </c>
      <c r="B19" s="40">
        <v>58100</v>
      </c>
      <c r="C19" s="41">
        <f t="shared" si="11"/>
        <v>58101</v>
      </c>
      <c r="D19" s="42">
        <f>+C19*C10</f>
        <v>72626.25</v>
      </c>
      <c r="E19" s="41">
        <f t="shared" si="2"/>
        <v>72626.25</v>
      </c>
      <c r="F19" s="42">
        <f t="shared" si="3"/>
        <v>87150</v>
      </c>
      <c r="G19" s="41">
        <f t="shared" si="4"/>
        <v>87150</v>
      </c>
      <c r="H19" s="42">
        <f t="shared" si="5"/>
        <v>116200</v>
      </c>
      <c r="I19" s="41">
        <f t="shared" si="6"/>
        <v>116200</v>
      </c>
      <c r="J19" s="42">
        <f t="shared" si="7"/>
        <v>145250</v>
      </c>
      <c r="K19" s="41">
        <f t="shared" si="8"/>
        <v>145250</v>
      </c>
      <c r="L19" s="42">
        <f t="shared" si="9"/>
        <v>174300</v>
      </c>
      <c r="M19" s="52">
        <f t="shared" si="10"/>
        <v>174300</v>
      </c>
      <c r="N19" s="42">
        <f t="shared" si="0"/>
        <v>232400</v>
      </c>
      <c r="O19" s="41">
        <f t="shared" si="1"/>
        <v>232400</v>
      </c>
      <c r="P19" s="42" t="s">
        <v>4</v>
      </c>
      <c r="Q19" s="55">
        <v>94221.967078189307</v>
      </c>
      <c r="R19" s="47"/>
      <c r="S19" s="46"/>
      <c r="T19" s="1"/>
      <c r="V19" s="45"/>
      <c r="Y19" s="43"/>
      <c r="Z19" s="44"/>
      <c r="AA19" s="44"/>
      <c r="AB19" s="44"/>
      <c r="AC19" s="44"/>
      <c r="AD19" s="44"/>
      <c r="AE19" s="43"/>
      <c r="AH19" s="44"/>
      <c r="AI19" s="48"/>
      <c r="AJ19" s="45"/>
    </row>
    <row r="20" spans="1:36" x14ac:dyDescent="0.15">
      <c r="A20" s="27">
        <v>10</v>
      </c>
      <c r="B20" s="30">
        <v>63480</v>
      </c>
      <c r="C20" s="31">
        <f>+B20+1</f>
        <v>63481</v>
      </c>
      <c r="D20" s="22">
        <f>+C20*C10</f>
        <v>79351.25</v>
      </c>
      <c r="E20" s="31">
        <f t="shared" si="2"/>
        <v>79351.25</v>
      </c>
      <c r="F20" s="21">
        <f t="shared" si="3"/>
        <v>95220</v>
      </c>
      <c r="G20" s="29">
        <f t="shared" si="4"/>
        <v>95220</v>
      </c>
      <c r="H20" s="21">
        <f t="shared" si="5"/>
        <v>126960</v>
      </c>
      <c r="I20" s="29">
        <f t="shared" si="6"/>
        <v>126960</v>
      </c>
      <c r="J20" s="21">
        <f t="shared" si="7"/>
        <v>158700</v>
      </c>
      <c r="K20" s="29">
        <f t="shared" si="8"/>
        <v>158700</v>
      </c>
      <c r="L20" s="21">
        <f t="shared" si="9"/>
        <v>190440</v>
      </c>
      <c r="M20" s="53">
        <f t="shared" si="10"/>
        <v>190440</v>
      </c>
      <c r="N20" s="21">
        <f t="shared" si="0"/>
        <v>253920</v>
      </c>
      <c r="O20" s="29">
        <f t="shared" si="1"/>
        <v>253920</v>
      </c>
      <c r="P20" s="22" t="s">
        <v>4</v>
      </c>
      <c r="Q20" s="56">
        <v>101090.78749058026</v>
      </c>
      <c r="R20" s="47"/>
      <c r="S20" s="46"/>
      <c r="T20" s="1"/>
      <c r="V20" s="45"/>
      <c r="Y20" s="43"/>
      <c r="Z20" s="44"/>
      <c r="AA20" s="44"/>
      <c r="AB20" s="44"/>
      <c r="AC20" s="44"/>
      <c r="AD20" s="44"/>
      <c r="AE20" s="43"/>
      <c r="AH20" s="44"/>
      <c r="AI20" s="48"/>
    </row>
    <row r="21" spans="1:36" ht="42" x14ac:dyDescent="0.15">
      <c r="A21" s="25" t="s">
        <v>5</v>
      </c>
      <c r="B21" s="23">
        <v>5380</v>
      </c>
      <c r="C21" s="67">
        <v>6725</v>
      </c>
      <c r="D21" s="68"/>
      <c r="E21" s="67">
        <v>8070</v>
      </c>
      <c r="F21" s="68"/>
      <c r="G21" s="67">
        <v>10760</v>
      </c>
      <c r="H21" s="68"/>
      <c r="I21" s="67">
        <v>13450</v>
      </c>
      <c r="J21" s="68"/>
      <c r="K21" s="67">
        <v>16140</v>
      </c>
      <c r="L21" s="68"/>
      <c r="M21" s="67">
        <v>21520</v>
      </c>
      <c r="N21" s="68"/>
      <c r="O21" s="79" t="s">
        <v>6</v>
      </c>
      <c r="P21" s="80"/>
      <c r="Q21" s="57">
        <v>6526</v>
      </c>
      <c r="S21" s="46"/>
      <c r="T21" s="1"/>
      <c r="Y21" s="43"/>
      <c r="Z21" s="44"/>
      <c r="AA21" s="44"/>
      <c r="AB21" s="44"/>
      <c r="AC21" s="44"/>
      <c r="AD21" s="44"/>
      <c r="AE21" s="44"/>
      <c r="AI21" s="48"/>
    </row>
    <row r="22" spans="1:36" ht="54" customHeight="1" x14ac:dyDescent="0.15">
      <c r="A22" s="35" t="s">
        <v>7</v>
      </c>
      <c r="B22" s="36">
        <v>1</v>
      </c>
      <c r="C22" s="69">
        <v>0.9</v>
      </c>
      <c r="D22" s="70"/>
      <c r="E22" s="69">
        <v>0.8</v>
      </c>
      <c r="F22" s="70"/>
      <c r="G22" s="69">
        <v>0.7</v>
      </c>
      <c r="H22" s="70"/>
      <c r="I22" s="69">
        <v>0.6</v>
      </c>
      <c r="J22" s="70"/>
      <c r="K22" s="69">
        <v>0.5</v>
      </c>
      <c r="L22" s="70"/>
      <c r="M22" s="69">
        <v>0.4</v>
      </c>
      <c r="N22" s="70"/>
      <c r="O22" s="69">
        <v>0</v>
      </c>
      <c r="P22" s="70"/>
      <c r="Q22" s="58"/>
    </row>
    <row r="23" spans="1:36" ht="28" x14ac:dyDescent="0.15">
      <c r="A23" s="10" t="s">
        <v>8</v>
      </c>
      <c r="B23" s="24" t="s">
        <v>9</v>
      </c>
      <c r="C23" s="71" t="s">
        <v>10</v>
      </c>
      <c r="D23" s="72"/>
      <c r="E23" s="71" t="s">
        <v>11</v>
      </c>
      <c r="F23" s="72"/>
      <c r="G23" s="71" t="s">
        <v>12</v>
      </c>
      <c r="H23" s="72"/>
      <c r="I23" s="71" t="s">
        <v>13</v>
      </c>
      <c r="J23" s="72"/>
      <c r="K23" s="71" t="s">
        <v>14</v>
      </c>
      <c r="L23" s="72"/>
      <c r="M23" s="71" t="s">
        <v>53</v>
      </c>
      <c r="N23" s="72"/>
      <c r="O23" s="71" t="s">
        <v>54</v>
      </c>
      <c r="P23" s="72"/>
      <c r="Q23" s="59"/>
    </row>
    <row r="24" spans="1:36" x14ac:dyDescent="0.15">
      <c r="Q24" s="60"/>
    </row>
    <row r="25" spans="1:36" ht="15" customHeight="1" x14ac:dyDescent="0.15">
      <c r="A25" s="77" t="s">
        <v>38</v>
      </c>
      <c r="B25" s="77"/>
      <c r="C25" s="77"/>
      <c r="D25" s="77"/>
      <c r="E25" s="77"/>
      <c r="F25" s="77"/>
      <c r="G25" s="77"/>
      <c r="H25" s="77"/>
      <c r="I25" s="77"/>
      <c r="Q25" s="60"/>
    </row>
    <row r="26" spans="1:36" ht="15" customHeight="1" x14ac:dyDescent="0.15">
      <c r="A26" s="73" t="s">
        <v>16</v>
      </c>
      <c r="B26" s="73"/>
      <c r="C26" s="73"/>
      <c r="D26" s="73" t="s">
        <v>19</v>
      </c>
      <c r="E26" s="73"/>
      <c r="F26" s="73"/>
      <c r="G26" s="73" t="s">
        <v>20</v>
      </c>
      <c r="H26" s="73"/>
      <c r="I26" s="73" t="s">
        <v>21</v>
      </c>
      <c r="J26" s="73"/>
      <c r="K26" s="73" t="s">
        <v>22</v>
      </c>
      <c r="L26" s="73"/>
      <c r="M26" s="73" t="s">
        <v>23</v>
      </c>
      <c r="N26" s="73"/>
      <c r="O26" s="73" t="s">
        <v>55</v>
      </c>
      <c r="P26" s="73"/>
      <c r="Q26" s="61" t="s">
        <v>24</v>
      </c>
    </row>
    <row r="27" spans="1:36" ht="15" customHeight="1" x14ac:dyDescent="0.15">
      <c r="A27" s="78" t="s">
        <v>17</v>
      </c>
      <c r="B27" s="78"/>
      <c r="C27" s="78"/>
      <c r="D27" s="64">
        <v>1</v>
      </c>
      <c r="E27" s="64"/>
      <c r="F27" s="64"/>
      <c r="G27" s="64">
        <v>1</v>
      </c>
      <c r="H27" s="64"/>
      <c r="I27" s="64">
        <v>0.9</v>
      </c>
      <c r="J27" s="64"/>
      <c r="K27" s="64">
        <v>0.9</v>
      </c>
      <c r="L27" s="64"/>
      <c r="M27" s="64">
        <v>0.8</v>
      </c>
      <c r="N27" s="64"/>
      <c r="O27" s="64">
        <v>0</v>
      </c>
      <c r="P27" s="64"/>
      <c r="Q27" s="62">
        <v>0</v>
      </c>
    </row>
    <row r="28" spans="1:36" ht="15" customHeight="1" x14ac:dyDescent="0.15">
      <c r="A28" s="73" t="s">
        <v>18</v>
      </c>
      <c r="B28" s="73"/>
      <c r="C28" s="73"/>
      <c r="D28" s="65">
        <v>0</v>
      </c>
      <c r="E28" s="65"/>
      <c r="F28" s="65"/>
      <c r="G28" s="65">
        <v>0</v>
      </c>
      <c r="H28" s="65"/>
      <c r="I28" s="65">
        <v>1500</v>
      </c>
      <c r="J28" s="65"/>
      <c r="K28" s="65">
        <v>1500</v>
      </c>
      <c r="L28" s="65"/>
      <c r="M28" s="65">
        <v>3000</v>
      </c>
      <c r="N28" s="65"/>
      <c r="O28" s="65">
        <v>0</v>
      </c>
      <c r="P28" s="65"/>
      <c r="Q28" s="63">
        <v>0</v>
      </c>
    </row>
    <row r="29" spans="1:36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</row>
    <row r="30" spans="1:36" x14ac:dyDescent="0.15">
      <c r="A30" s="5"/>
      <c r="B30" s="32" t="s">
        <v>25</v>
      </c>
      <c r="C30" s="38">
        <v>15000</v>
      </c>
      <c r="D30" s="76" t="s">
        <v>27</v>
      </c>
      <c r="E30" s="76"/>
      <c r="F30" s="76"/>
      <c r="G30" s="76"/>
      <c r="H30" s="76"/>
      <c r="I30" s="76"/>
      <c r="J30" s="76"/>
      <c r="Q30" s="6"/>
    </row>
    <row r="31" spans="1:36" x14ac:dyDescent="0.15">
      <c r="A31" s="5"/>
      <c r="B31" s="32" t="s">
        <v>26</v>
      </c>
      <c r="C31" s="38">
        <v>31600</v>
      </c>
      <c r="D31" s="76"/>
      <c r="E31" s="76"/>
      <c r="F31" s="76"/>
      <c r="G31" s="76"/>
      <c r="H31" s="76"/>
      <c r="I31" s="76"/>
      <c r="J31" s="76"/>
      <c r="Q31" s="6"/>
    </row>
    <row r="32" spans="1:36" x14ac:dyDescent="0.15">
      <c r="A32" s="7"/>
      <c r="B32" s="8"/>
      <c r="C32" s="8"/>
      <c r="D32" s="12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</row>
    <row r="34" spans="1:17" ht="18" x14ac:dyDescent="0.2">
      <c r="A34" s="37"/>
      <c r="B34" s="37"/>
      <c r="C34" s="37"/>
      <c r="D34" s="75" t="s">
        <v>56</v>
      </c>
      <c r="E34" s="75"/>
      <c r="F34" s="75"/>
      <c r="G34" s="75"/>
      <c r="H34" s="75"/>
      <c r="I34" s="75"/>
      <c r="J34" s="75"/>
      <c r="K34" s="75"/>
      <c r="L34" s="75"/>
      <c r="M34" s="49"/>
      <c r="N34" s="49"/>
      <c r="O34" s="37"/>
      <c r="P34" s="37"/>
      <c r="Q34" s="37"/>
    </row>
    <row r="35" spans="1:17" ht="18" x14ac:dyDescent="0.2">
      <c r="A35" s="37"/>
      <c r="B35" s="37"/>
      <c r="C35" s="37"/>
      <c r="D35" s="75"/>
      <c r="E35" s="75"/>
      <c r="F35" s="75"/>
      <c r="G35" s="75"/>
      <c r="H35" s="75"/>
      <c r="I35" s="75"/>
      <c r="J35" s="75"/>
      <c r="K35" s="75"/>
      <c r="L35" s="75"/>
      <c r="M35" s="49"/>
      <c r="N35" s="49"/>
      <c r="O35" s="37"/>
      <c r="P35" s="37"/>
      <c r="Q35" s="37"/>
    </row>
  </sheetData>
  <mergeCells count="64">
    <mergeCell ref="A4:Q4"/>
    <mergeCell ref="A5:Q5"/>
    <mergeCell ref="A7:Q7"/>
    <mergeCell ref="C9:D9"/>
    <mergeCell ref="E9:F9"/>
    <mergeCell ref="G9:H9"/>
    <mergeCell ref="I9:J9"/>
    <mergeCell ref="K9:L9"/>
    <mergeCell ref="O9:P9"/>
    <mergeCell ref="M9:N9"/>
    <mergeCell ref="C10:D10"/>
    <mergeCell ref="E10:F10"/>
    <mergeCell ref="G10:H10"/>
    <mergeCell ref="I10:J10"/>
    <mergeCell ref="K10:L10"/>
    <mergeCell ref="D26:F26"/>
    <mergeCell ref="G26:H26"/>
    <mergeCell ref="I26:J26"/>
    <mergeCell ref="K26:L26"/>
    <mergeCell ref="O21:P21"/>
    <mergeCell ref="C22:D22"/>
    <mergeCell ref="E22:F22"/>
    <mergeCell ref="G22:H22"/>
    <mergeCell ref="I22:J22"/>
    <mergeCell ref="K22:L22"/>
    <mergeCell ref="O22:P22"/>
    <mergeCell ref="C21:D21"/>
    <mergeCell ref="E21:F21"/>
    <mergeCell ref="G21:H21"/>
    <mergeCell ref="I21:J21"/>
    <mergeCell ref="K21:L21"/>
    <mergeCell ref="A27:C27"/>
    <mergeCell ref="D27:F27"/>
    <mergeCell ref="G27:H27"/>
    <mergeCell ref="I27:J27"/>
    <mergeCell ref="K27:L27"/>
    <mergeCell ref="A28:C28"/>
    <mergeCell ref="D28:F28"/>
    <mergeCell ref="G28:H28"/>
    <mergeCell ref="I28:J28"/>
    <mergeCell ref="K28:L28"/>
    <mergeCell ref="Z10:AE10"/>
    <mergeCell ref="T10:Y10"/>
    <mergeCell ref="AF10:AI10"/>
    <mergeCell ref="D34:L35"/>
    <mergeCell ref="D30:J31"/>
    <mergeCell ref="O28:P28"/>
    <mergeCell ref="O27:P27"/>
    <mergeCell ref="O26:P26"/>
    <mergeCell ref="C23:D23"/>
    <mergeCell ref="E23:F23"/>
    <mergeCell ref="G23:H23"/>
    <mergeCell ref="I23:J23"/>
    <mergeCell ref="K23:L23"/>
    <mergeCell ref="O23:P23"/>
    <mergeCell ref="A25:I25"/>
    <mergeCell ref="A26:C26"/>
    <mergeCell ref="M27:N27"/>
    <mergeCell ref="M28:N28"/>
    <mergeCell ref="M10:N10"/>
    <mergeCell ref="M21:N21"/>
    <mergeCell ref="M22:N22"/>
    <mergeCell ref="M23:N23"/>
    <mergeCell ref="M26:N26"/>
  </mergeCells>
  <pageMargins left="0.25" right="0.25" top="0.75" bottom="0.75" header="0.3" footer="0.3"/>
  <pageSetup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abSelected="1" workbookViewId="0">
      <selection activeCell="D34" sqref="D34:L35"/>
    </sheetView>
  </sheetViews>
  <sheetFormatPr baseColWidth="10" defaultColWidth="8.83203125" defaultRowHeight="13" x14ac:dyDescent="0.15"/>
  <cols>
    <col min="1" max="1" width="12.5" customWidth="1"/>
    <col min="2" max="2" width="11.33203125" customWidth="1"/>
    <col min="3" max="4" width="11.1640625" customWidth="1"/>
    <col min="5" max="5" width="10.5" bestFit="1" customWidth="1"/>
    <col min="6" max="6" width="13" customWidth="1"/>
    <col min="7" max="7" width="10.5" bestFit="1" customWidth="1"/>
    <col min="8" max="8" width="11.33203125" bestFit="1" customWidth="1"/>
    <col min="9" max="9" width="11.5" bestFit="1" customWidth="1"/>
    <col min="10" max="10" width="11.33203125" bestFit="1" customWidth="1"/>
    <col min="11" max="11" width="11.5" bestFit="1" customWidth="1"/>
    <col min="12" max="12" width="13.1640625" customWidth="1"/>
    <col min="13" max="13" width="10.6640625" customWidth="1"/>
    <col min="14" max="14" width="11.33203125" customWidth="1"/>
    <col min="15" max="15" width="10.5" customWidth="1"/>
    <col min="16" max="16" width="9.33203125" customWidth="1"/>
    <col min="17" max="17" width="11.5" customWidth="1"/>
  </cols>
  <sheetData>
    <row r="1" spans="1:19" ht="15" customHeight="1" thickBot="1" x14ac:dyDescent="0.2">
      <c r="P1" s="11" t="s">
        <v>28</v>
      </c>
      <c r="Q1" s="13" t="s">
        <v>30</v>
      </c>
    </row>
    <row r="2" spans="1:19" ht="15" customHeight="1" thickBot="1" x14ac:dyDescent="0.2">
      <c r="P2" s="11" t="s">
        <v>29</v>
      </c>
      <c r="Q2" s="14">
        <v>2025</v>
      </c>
    </row>
    <row r="3" spans="1:19" ht="12.75" customHeight="1" x14ac:dyDescent="0.15">
      <c r="P3" s="11"/>
      <c r="Q3" s="16"/>
    </row>
    <row r="4" spans="1:19" ht="18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9" ht="12.75" customHeight="1" x14ac:dyDescent="0.15">
      <c r="A5" s="83" t="s">
        <v>51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7" spans="1:19" ht="18" x14ac:dyDescent="0.2">
      <c r="A7" s="84" t="s">
        <v>39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9" ht="18" x14ac:dyDescent="0.2">
      <c r="A8" s="15" t="s">
        <v>37</v>
      </c>
      <c r="Q8" t="s">
        <v>48</v>
      </c>
    </row>
    <row r="9" spans="1:19" ht="56" x14ac:dyDescent="0.15">
      <c r="A9" s="2" t="s">
        <v>0</v>
      </c>
      <c r="B9" s="17" t="s">
        <v>2</v>
      </c>
      <c r="C9" s="85" t="s">
        <v>33</v>
      </c>
      <c r="D9" s="85"/>
      <c r="E9" s="85" t="s">
        <v>40</v>
      </c>
      <c r="F9" s="85"/>
      <c r="G9" s="85" t="s">
        <v>34</v>
      </c>
      <c r="H9" s="85"/>
      <c r="I9" s="85" t="s">
        <v>36</v>
      </c>
      <c r="J9" s="85"/>
      <c r="K9" s="85" t="s">
        <v>46</v>
      </c>
      <c r="L9" s="85"/>
      <c r="M9" s="85" t="s">
        <v>35</v>
      </c>
      <c r="N9" s="85"/>
      <c r="O9" s="85" t="s">
        <v>52</v>
      </c>
      <c r="P9" s="85"/>
      <c r="Q9" s="18" t="s">
        <v>49</v>
      </c>
      <c r="R9" s="1"/>
      <c r="S9" s="1"/>
    </row>
    <row r="10" spans="1:19" x14ac:dyDescent="0.15">
      <c r="A10" s="7"/>
      <c r="B10" s="19"/>
      <c r="C10" s="81">
        <v>1.25</v>
      </c>
      <c r="D10" s="81"/>
      <c r="E10" s="81">
        <v>1.5</v>
      </c>
      <c r="F10" s="81"/>
      <c r="G10" s="66">
        <v>2</v>
      </c>
      <c r="H10" s="66"/>
      <c r="I10" s="81">
        <v>2.5</v>
      </c>
      <c r="J10" s="81"/>
      <c r="K10" s="66">
        <v>3</v>
      </c>
      <c r="L10" s="66"/>
      <c r="M10" s="66">
        <v>4</v>
      </c>
      <c r="N10" s="66"/>
      <c r="O10" s="19"/>
      <c r="P10" s="19"/>
      <c r="Q10" s="54"/>
      <c r="R10" s="1"/>
      <c r="S10" s="1"/>
    </row>
    <row r="11" spans="1:19" x14ac:dyDescent="0.15">
      <c r="A11" s="39">
        <v>1</v>
      </c>
      <c r="B11" s="40">
        <v>15060</v>
      </c>
      <c r="C11" s="41">
        <f>+B11+1</f>
        <v>15061</v>
      </c>
      <c r="D11" s="42">
        <f>+C11*C10</f>
        <v>18826.25</v>
      </c>
      <c r="E11" s="41">
        <f>+D11</f>
        <v>18826.25</v>
      </c>
      <c r="F11" s="42">
        <f>$B11*$E$10</f>
        <v>22590</v>
      </c>
      <c r="G11" s="41">
        <f>F11</f>
        <v>22590</v>
      </c>
      <c r="H11" s="42">
        <f>$B11*$G$10</f>
        <v>30120</v>
      </c>
      <c r="I11" s="41">
        <f>H11</f>
        <v>30120</v>
      </c>
      <c r="J11" s="42">
        <f>$B11*$I$10</f>
        <v>37650</v>
      </c>
      <c r="K11" s="41">
        <f>J11</f>
        <v>37650</v>
      </c>
      <c r="L11" s="42">
        <f>$B11*$K$10</f>
        <v>45180</v>
      </c>
      <c r="M11" s="50">
        <f>L11</f>
        <v>45180</v>
      </c>
      <c r="N11" s="42">
        <f t="shared" ref="N11:N20" si="0">$B11*$M$10</f>
        <v>60240</v>
      </c>
      <c r="O11" s="41">
        <f t="shared" ref="O11:O20" si="1">N11</f>
        <v>60240</v>
      </c>
      <c r="P11" s="42" t="s">
        <v>3</v>
      </c>
      <c r="Q11" s="55">
        <v>32100</v>
      </c>
    </row>
    <row r="12" spans="1:19" x14ac:dyDescent="0.15">
      <c r="A12" s="26">
        <v>2</v>
      </c>
      <c r="B12" s="28">
        <v>20440</v>
      </c>
      <c r="C12" s="29">
        <f>+B12+1</f>
        <v>20441</v>
      </c>
      <c r="D12" s="21">
        <f>+C12*C10</f>
        <v>25551.25</v>
      </c>
      <c r="E12" s="29">
        <f t="shared" ref="E12:E20" si="2">+D12</f>
        <v>25551.25</v>
      </c>
      <c r="F12" s="21">
        <f t="shared" ref="F12:F20" si="3">$B12*$E$10</f>
        <v>30660</v>
      </c>
      <c r="G12" s="29">
        <f t="shared" ref="G12:G20" si="4">F12</f>
        <v>30660</v>
      </c>
      <c r="H12" s="21">
        <f t="shared" ref="H12:H20" si="5">$B12*$G$10</f>
        <v>40880</v>
      </c>
      <c r="I12" s="29">
        <f t="shared" ref="I12:I20" si="6">H12</f>
        <v>40880</v>
      </c>
      <c r="J12" s="21">
        <f t="shared" ref="J12:J20" si="7">$B12*$I$10</f>
        <v>51100</v>
      </c>
      <c r="K12" s="29">
        <f t="shared" ref="K12:K20" si="8">J12</f>
        <v>51100</v>
      </c>
      <c r="L12" s="21">
        <f t="shared" ref="L12:L20" si="9">$B12*$K$10</f>
        <v>61320</v>
      </c>
      <c r="M12" s="51">
        <f t="shared" ref="M12:M20" si="10">L12</f>
        <v>61320</v>
      </c>
      <c r="N12" s="21">
        <f t="shared" si="0"/>
        <v>81760</v>
      </c>
      <c r="O12" s="29">
        <f t="shared" si="1"/>
        <v>81760</v>
      </c>
      <c r="P12" s="21" t="s">
        <v>4</v>
      </c>
      <c r="Q12" s="55">
        <v>49067</v>
      </c>
    </row>
    <row r="13" spans="1:19" x14ac:dyDescent="0.15">
      <c r="A13" s="39">
        <v>3</v>
      </c>
      <c r="B13" s="40">
        <v>25820</v>
      </c>
      <c r="C13" s="41">
        <f t="shared" ref="C13:C19" si="11">+B13+1</f>
        <v>25821</v>
      </c>
      <c r="D13" s="42">
        <f>+C13*C10</f>
        <v>32276.25</v>
      </c>
      <c r="E13" s="41">
        <f t="shared" si="2"/>
        <v>32276.25</v>
      </c>
      <c r="F13" s="42">
        <f t="shared" si="3"/>
        <v>38730</v>
      </c>
      <c r="G13" s="41">
        <f t="shared" si="4"/>
        <v>38730</v>
      </c>
      <c r="H13" s="42">
        <f t="shared" si="5"/>
        <v>51640</v>
      </c>
      <c r="I13" s="41">
        <f t="shared" si="6"/>
        <v>51640</v>
      </c>
      <c r="J13" s="42">
        <f t="shared" si="7"/>
        <v>64550</v>
      </c>
      <c r="K13" s="41">
        <f t="shared" si="8"/>
        <v>64550</v>
      </c>
      <c r="L13" s="42">
        <f t="shared" si="9"/>
        <v>77460</v>
      </c>
      <c r="M13" s="52">
        <f t="shared" si="10"/>
        <v>77460</v>
      </c>
      <c r="N13" s="42">
        <f t="shared" si="0"/>
        <v>103280</v>
      </c>
      <c r="O13" s="41">
        <f t="shared" si="1"/>
        <v>103280</v>
      </c>
      <c r="P13" s="42" t="s">
        <v>4</v>
      </c>
      <c r="Q13" s="55">
        <v>53043</v>
      </c>
    </row>
    <row r="14" spans="1:19" x14ac:dyDescent="0.15">
      <c r="A14" s="26">
        <v>4</v>
      </c>
      <c r="B14" s="28">
        <v>31200</v>
      </c>
      <c r="C14" s="29">
        <f t="shared" si="11"/>
        <v>31201</v>
      </c>
      <c r="D14" s="21">
        <f>+C14*C10</f>
        <v>39001.25</v>
      </c>
      <c r="E14" s="29">
        <f t="shared" si="2"/>
        <v>39001.25</v>
      </c>
      <c r="F14" s="21">
        <f t="shared" si="3"/>
        <v>46800</v>
      </c>
      <c r="G14" s="29">
        <f t="shared" si="4"/>
        <v>46800</v>
      </c>
      <c r="H14" s="21">
        <f t="shared" si="5"/>
        <v>62400</v>
      </c>
      <c r="I14" s="29">
        <f t="shared" si="6"/>
        <v>62400</v>
      </c>
      <c r="J14" s="21">
        <f t="shared" si="7"/>
        <v>78000</v>
      </c>
      <c r="K14" s="29">
        <f t="shared" si="8"/>
        <v>78000</v>
      </c>
      <c r="L14" s="21">
        <f t="shared" si="9"/>
        <v>93600</v>
      </c>
      <c r="M14" s="51">
        <f t="shared" si="10"/>
        <v>93600</v>
      </c>
      <c r="N14" s="21">
        <f t="shared" si="0"/>
        <v>124800</v>
      </c>
      <c r="O14" s="29">
        <f t="shared" si="1"/>
        <v>124800</v>
      </c>
      <c r="P14" s="21" t="s">
        <v>4</v>
      </c>
      <c r="Q14" s="55">
        <v>59895.515267175579</v>
      </c>
    </row>
    <row r="15" spans="1:19" x14ac:dyDescent="0.15">
      <c r="A15" s="39">
        <v>5</v>
      </c>
      <c r="B15" s="40">
        <v>36580</v>
      </c>
      <c r="C15" s="41">
        <f t="shared" si="11"/>
        <v>36581</v>
      </c>
      <c r="D15" s="42">
        <f>+C15*C10</f>
        <v>45726.25</v>
      </c>
      <c r="E15" s="41">
        <f t="shared" si="2"/>
        <v>45726.25</v>
      </c>
      <c r="F15" s="42">
        <f t="shared" si="3"/>
        <v>54870</v>
      </c>
      <c r="G15" s="41">
        <f t="shared" si="4"/>
        <v>54870</v>
      </c>
      <c r="H15" s="42">
        <f t="shared" si="5"/>
        <v>73160</v>
      </c>
      <c r="I15" s="41">
        <f t="shared" si="6"/>
        <v>73160</v>
      </c>
      <c r="J15" s="42">
        <f t="shared" si="7"/>
        <v>91450</v>
      </c>
      <c r="K15" s="41">
        <f t="shared" si="8"/>
        <v>91450</v>
      </c>
      <c r="L15" s="42">
        <f t="shared" si="9"/>
        <v>109740</v>
      </c>
      <c r="M15" s="52">
        <f t="shared" si="10"/>
        <v>109740</v>
      </c>
      <c r="N15" s="42">
        <f t="shared" si="0"/>
        <v>146320</v>
      </c>
      <c r="O15" s="41">
        <f t="shared" si="1"/>
        <v>146320</v>
      </c>
      <c r="P15" s="42" t="s">
        <v>4</v>
      </c>
      <c r="Q15" s="55">
        <v>66758.235332464144</v>
      </c>
    </row>
    <row r="16" spans="1:19" x14ac:dyDescent="0.15">
      <c r="A16" s="26">
        <v>6</v>
      </c>
      <c r="B16" s="28">
        <v>41960</v>
      </c>
      <c r="C16" s="29">
        <f t="shared" si="11"/>
        <v>41961</v>
      </c>
      <c r="D16" s="21">
        <f>+C16*C10</f>
        <v>52451.25</v>
      </c>
      <c r="E16" s="29">
        <f t="shared" si="2"/>
        <v>52451.25</v>
      </c>
      <c r="F16" s="21">
        <f t="shared" si="3"/>
        <v>62940</v>
      </c>
      <c r="G16" s="29">
        <f t="shared" si="4"/>
        <v>62940</v>
      </c>
      <c r="H16" s="21">
        <f t="shared" si="5"/>
        <v>83920</v>
      </c>
      <c r="I16" s="29">
        <f t="shared" si="6"/>
        <v>83920</v>
      </c>
      <c r="J16" s="21">
        <f t="shared" si="7"/>
        <v>104900</v>
      </c>
      <c r="K16" s="29">
        <f t="shared" si="8"/>
        <v>104900</v>
      </c>
      <c r="L16" s="21">
        <f t="shared" si="9"/>
        <v>125880</v>
      </c>
      <c r="M16" s="51">
        <f t="shared" si="10"/>
        <v>125880</v>
      </c>
      <c r="N16" s="21">
        <f t="shared" si="0"/>
        <v>167840</v>
      </c>
      <c r="O16" s="29">
        <f t="shared" si="1"/>
        <v>167840</v>
      </c>
      <c r="P16" s="21" t="s">
        <v>4</v>
      </c>
      <c r="Q16" s="55">
        <v>70431.399317406147</v>
      </c>
    </row>
    <row r="17" spans="1:17" x14ac:dyDescent="0.15">
      <c r="A17" s="39">
        <v>7</v>
      </c>
      <c r="B17" s="40">
        <v>47340</v>
      </c>
      <c r="C17" s="41">
        <f t="shared" si="11"/>
        <v>47341</v>
      </c>
      <c r="D17" s="42">
        <f>+C17*C10</f>
        <v>59176.25</v>
      </c>
      <c r="E17" s="41">
        <f t="shared" si="2"/>
        <v>59176.25</v>
      </c>
      <c r="F17" s="42">
        <f t="shared" si="3"/>
        <v>71010</v>
      </c>
      <c r="G17" s="41">
        <f t="shared" si="4"/>
        <v>71010</v>
      </c>
      <c r="H17" s="42">
        <f t="shared" si="5"/>
        <v>94680</v>
      </c>
      <c r="I17" s="41">
        <f t="shared" si="6"/>
        <v>94680</v>
      </c>
      <c r="J17" s="42">
        <f t="shared" si="7"/>
        <v>118350</v>
      </c>
      <c r="K17" s="41">
        <f t="shared" si="8"/>
        <v>118350</v>
      </c>
      <c r="L17" s="42">
        <f t="shared" si="9"/>
        <v>142020</v>
      </c>
      <c r="M17" s="52">
        <f t="shared" si="10"/>
        <v>142020</v>
      </c>
      <c r="N17" s="42">
        <f t="shared" si="0"/>
        <v>189360</v>
      </c>
      <c r="O17" s="41">
        <f t="shared" si="1"/>
        <v>189360</v>
      </c>
      <c r="P17" s="42" t="s">
        <v>4</v>
      </c>
      <c r="Q17" s="55">
        <v>80487.499495459138</v>
      </c>
    </row>
    <row r="18" spans="1:17" x14ac:dyDescent="0.15">
      <c r="A18" s="26">
        <v>8</v>
      </c>
      <c r="B18" s="28">
        <v>52720</v>
      </c>
      <c r="C18" s="29">
        <f t="shared" si="11"/>
        <v>52721</v>
      </c>
      <c r="D18" s="21">
        <f>+C18*C10</f>
        <v>65901.25</v>
      </c>
      <c r="E18" s="29">
        <f t="shared" si="2"/>
        <v>65901.25</v>
      </c>
      <c r="F18" s="21">
        <f t="shared" si="3"/>
        <v>79080</v>
      </c>
      <c r="G18" s="29">
        <f t="shared" si="4"/>
        <v>79080</v>
      </c>
      <c r="H18" s="21">
        <f t="shared" si="5"/>
        <v>105440</v>
      </c>
      <c r="I18" s="29">
        <f t="shared" si="6"/>
        <v>105440</v>
      </c>
      <c r="J18" s="21">
        <f t="shared" si="7"/>
        <v>131800</v>
      </c>
      <c r="K18" s="29">
        <f t="shared" si="8"/>
        <v>131800</v>
      </c>
      <c r="L18" s="21">
        <f t="shared" si="9"/>
        <v>158160</v>
      </c>
      <c r="M18" s="51">
        <f t="shared" si="10"/>
        <v>158160</v>
      </c>
      <c r="N18" s="21">
        <f t="shared" si="0"/>
        <v>210880</v>
      </c>
      <c r="O18" s="29">
        <f t="shared" si="1"/>
        <v>210880</v>
      </c>
      <c r="P18" s="21" t="s">
        <v>4</v>
      </c>
      <c r="Q18" s="55">
        <v>87351.983227561199</v>
      </c>
    </row>
    <row r="19" spans="1:17" x14ac:dyDescent="0.15">
      <c r="A19" s="39">
        <v>9</v>
      </c>
      <c r="B19" s="40">
        <v>58100</v>
      </c>
      <c r="C19" s="41">
        <f t="shared" si="11"/>
        <v>58101</v>
      </c>
      <c r="D19" s="42">
        <f>+C19*C10</f>
        <v>72626.25</v>
      </c>
      <c r="E19" s="41">
        <f t="shared" si="2"/>
        <v>72626.25</v>
      </c>
      <c r="F19" s="42">
        <f t="shared" si="3"/>
        <v>87150</v>
      </c>
      <c r="G19" s="41">
        <f t="shared" si="4"/>
        <v>87150</v>
      </c>
      <c r="H19" s="42">
        <f t="shared" si="5"/>
        <v>116200</v>
      </c>
      <c r="I19" s="41">
        <f t="shared" si="6"/>
        <v>116200</v>
      </c>
      <c r="J19" s="42">
        <f t="shared" si="7"/>
        <v>145250</v>
      </c>
      <c r="K19" s="41">
        <f t="shared" si="8"/>
        <v>145250</v>
      </c>
      <c r="L19" s="42">
        <f t="shared" si="9"/>
        <v>174300</v>
      </c>
      <c r="M19" s="52">
        <f t="shared" si="10"/>
        <v>174300</v>
      </c>
      <c r="N19" s="42">
        <f t="shared" si="0"/>
        <v>232400</v>
      </c>
      <c r="O19" s="41">
        <f t="shared" si="1"/>
        <v>232400</v>
      </c>
      <c r="P19" s="42" t="s">
        <v>4</v>
      </c>
      <c r="Q19" s="55">
        <v>94221.967078189307</v>
      </c>
    </row>
    <row r="20" spans="1:17" x14ac:dyDescent="0.15">
      <c r="A20" s="27">
        <v>10</v>
      </c>
      <c r="B20" s="30">
        <v>63480</v>
      </c>
      <c r="C20" s="31">
        <f>+B20+1</f>
        <v>63481</v>
      </c>
      <c r="D20" s="22">
        <f>+C20*C10</f>
        <v>79351.25</v>
      </c>
      <c r="E20" s="31">
        <f t="shared" si="2"/>
        <v>79351.25</v>
      </c>
      <c r="F20" s="21">
        <f t="shared" si="3"/>
        <v>95220</v>
      </c>
      <c r="G20" s="29">
        <f t="shared" si="4"/>
        <v>95220</v>
      </c>
      <c r="H20" s="21">
        <f t="shared" si="5"/>
        <v>126960</v>
      </c>
      <c r="I20" s="29">
        <f t="shared" si="6"/>
        <v>126960</v>
      </c>
      <c r="J20" s="21">
        <f t="shared" si="7"/>
        <v>158700</v>
      </c>
      <c r="K20" s="29">
        <f t="shared" si="8"/>
        <v>158700</v>
      </c>
      <c r="L20" s="21">
        <f t="shared" si="9"/>
        <v>190440</v>
      </c>
      <c r="M20" s="53">
        <f t="shared" si="10"/>
        <v>190440</v>
      </c>
      <c r="N20" s="21">
        <f t="shared" si="0"/>
        <v>253920</v>
      </c>
      <c r="O20" s="29">
        <f t="shared" si="1"/>
        <v>253920</v>
      </c>
      <c r="P20" s="22" t="s">
        <v>4</v>
      </c>
      <c r="Q20" s="56">
        <v>101090.78749058026</v>
      </c>
    </row>
    <row r="21" spans="1:17" ht="42" x14ac:dyDescent="0.15">
      <c r="A21" s="25" t="s">
        <v>5</v>
      </c>
      <c r="B21" s="23">
        <v>5380</v>
      </c>
      <c r="C21" s="67">
        <v>6725</v>
      </c>
      <c r="D21" s="68"/>
      <c r="E21" s="67">
        <v>8070</v>
      </c>
      <c r="F21" s="68"/>
      <c r="G21" s="67">
        <v>10760</v>
      </c>
      <c r="H21" s="68"/>
      <c r="I21" s="67">
        <v>13450</v>
      </c>
      <c r="J21" s="68"/>
      <c r="K21" s="67">
        <v>16140</v>
      </c>
      <c r="L21" s="68"/>
      <c r="M21" s="67">
        <v>21520</v>
      </c>
      <c r="N21" s="68"/>
      <c r="O21" s="79" t="s">
        <v>6</v>
      </c>
      <c r="P21" s="80"/>
      <c r="Q21" s="57">
        <v>6526</v>
      </c>
    </row>
    <row r="22" spans="1:17" ht="54" customHeight="1" x14ac:dyDescent="0.15">
      <c r="A22" s="35" t="s">
        <v>7</v>
      </c>
      <c r="B22" s="36">
        <v>1</v>
      </c>
      <c r="C22" s="69">
        <v>0.9</v>
      </c>
      <c r="D22" s="70"/>
      <c r="E22" s="69">
        <v>0.8</v>
      </c>
      <c r="F22" s="70"/>
      <c r="G22" s="69">
        <v>0.7</v>
      </c>
      <c r="H22" s="70"/>
      <c r="I22" s="69">
        <v>0.6</v>
      </c>
      <c r="J22" s="70"/>
      <c r="K22" s="69">
        <v>0.5</v>
      </c>
      <c r="L22" s="70"/>
      <c r="M22" s="69">
        <v>0.4</v>
      </c>
      <c r="N22" s="70"/>
      <c r="O22" s="69">
        <v>0</v>
      </c>
      <c r="P22" s="70"/>
      <c r="Q22" s="58"/>
    </row>
    <row r="23" spans="1:17" ht="28" x14ac:dyDescent="0.15">
      <c r="A23" s="10" t="s">
        <v>8</v>
      </c>
      <c r="B23" s="24" t="s">
        <v>9</v>
      </c>
      <c r="C23" s="71" t="s">
        <v>10</v>
      </c>
      <c r="D23" s="72"/>
      <c r="E23" s="71" t="s">
        <v>11</v>
      </c>
      <c r="F23" s="72"/>
      <c r="G23" s="71" t="s">
        <v>12</v>
      </c>
      <c r="H23" s="72"/>
      <c r="I23" s="71" t="s">
        <v>13</v>
      </c>
      <c r="J23" s="72"/>
      <c r="K23" s="71" t="s">
        <v>14</v>
      </c>
      <c r="L23" s="72"/>
      <c r="M23" s="71" t="s">
        <v>53</v>
      </c>
      <c r="N23" s="72"/>
      <c r="O23" s="71" t="s">
        <v>15</v>
      </c>
      <c r="P23" s="72"/>
      <c r="Q23" s="59"/>
    </row>
    <row r="24" spans="1:17" x14ac:dyDescent="0.15">
      <c r="Q24" s="60"/>
    </row>
    <row r="25" spans="1:17" ht="15" customHeight="1" x14ac:dyDescent="0.15">
      <c r="A25" s="11" t="s">
        <v>38</v>
      </c>
      <c r="Q25" s="60"/>
    </row>
    <row r="26" spans="1:17" ht="15" customHeight="1" x14ac:dyDescent="0.15">
      <c r="A26" s="73" t="s">
        <v>41</v>
      </c>
      <c r="B26" s="73"/>
      <c r="C26" s="73"/>
      <c r="D26" s="73" t="s">
        <v>19</v>
      </c>
      <c r="E26" s="73"/>
      <c r="F26" s="73"/>
      <c r="G26" s="73" t="s">
        <v>20</v>
      </c>
      <c r="H26" s="73"/>
      <c r="I26" s="73" t="s">
        <v>21</v>
      </c>
      <c r="J26" s="73"/>
      <c r="K26" s="73" t="s">
        <v>22</v>
      </c>
      <c r="L26" s="73"/>
      <c r="M26" s="73" t="s">
        <v>23</v>
      </c>
      <c r="N26" s="73"/>
      <c r="O26" s="73" t="s">
        <v>55</v>
      </c>
      <c r="P26" s="73"/>
      <c r="Q26" s="61" t="s">
        <v>24</v>
      </c>
    </row>
    <row r="27" spans="1:17" ht="15" customHeight="1" x14ac:dyDescent="0.15">
      <c r="A27" s="78" t="s">
        <v>17</v>
      </c>
      <c r="B27" s="78"/>
      <c r="C27" s="78"/>
      <c r="D27" s="64">
        <v>1</v>
      </c>
      <c r="E27" s="64"/>
      <c r="F27" s="64"/>
      <c r="G27" s="64">
        <v>1</v>
      </c>
      <c r="H27" s="64"/>
      <c r="I27" s="64">
        <v>0.9</v>
      </c>
      <c r="J27" s="64"/>
      <c r="K27" s="64">
        <v>0.9</v>
      </c>
      <c r="L27" s="64"/>
      <c r="M27" s="64">
        <v>0.8</v>
      </c>
      <c r="N27" s="64"/>
      <c r="O27" s="64">
        <v>0.5</v>
      </c>
      <c r="P27" s="64"/>
      <c r="Q27" s="62">
        <v>0</v>
      </c>
    </row>
    <row r="28" spans="1:17" ht="15" customHeight="1" x14ac:dyDescent="0.15">
      <c r="A28" s="73" t="s">
        <v>42</v>
      </c>
      <c r="B28" s="73"/>
      <c r="C28" s="73"/>
      <c r="D28" s="65">
        <v>0</v>
      </c>
      <c r="E28" s="65"/>
      <c r="F28" s="65"/>
      <c r="G28" s="65">
        <v>100</v>
      </c>
      <c r="H28" s="65"/>
      <c r="I28" s="65">
        <v>200</v>
      </c>
      <c r="J28" s="65"/>
      <c r="K28" s="65">
        <v>300</v>
      </c>
      <c r="L28" s="65"/>
      <c r="M28" s="65">
        <v>400</v>
      </c>
      <c r="N28" s="65"/>
      <c r="O28" s="65">
        <v>500</v>
      </c>
      <c r="P28" s="65"/>
      <c r="Q28" s="63">
        <v>1000</v>
      </c>
    </row>
    <row r="29" spans="1:17" x14ac:dyDescent="0.15">
      <c r="A29" s="2"/>
      <c r="B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</row>
    <row r="30" spans="1:17" x14ac:dyDescent="0.15">
      <c r="A30" s="5"/>
      <c r="C30" s="32" t="s">
        <v>43</v>
      </c>
      <c r="D30" s="34">
        <v>1000</v>
      </c>
      <c r="E30" s="76" t="s">
        <v>45</v>
      </c>
      <c r="F30" s="76"/>
      <c r="G30" s="76"/>
      <c r="H30" s="76"/>
      <c r="I30" s="76"/>
      <c r="J30" s="76"/>
      <c r="K30" s="76"/>
      <c r="Q30" s="6"/>
    </row>
    <row r="31" spans="1:17" x14ac:dyDescent="0.15">
      <c r="A31" s="5"/>
      <c r="C31" s="32" t="s">
        <v>44</v>
      </c>
      <c r="D31" s="33">
        <v>31600</v>
      </c>
      <c r="E31" s="76"/>
      <c r="F31" s="76"/>
      <c r="G31" s="76"/>
      <c r="H31" s="76"/>
      <c r="I31" s="76"/>
      <c r="J31" s="76"/>
      <c r="K31" s="76"/>
      <c r="Q31" s="6"/>
    </row>
    <row r="32" spans="1:17" x14ac:dyDescent="0.15">
      <c r="A32" s="7"/>
      <c r="B32" s="8"/>
      <c r="C32" s="8"/>
      <c r="D32" s="12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</row>
    <row r="34" spans="2:17" ht="18" x14ac:dyDescent="0.2">
      <c r="B34" s="37"/>
      <c r="C34" s="37"/>
      <c r="D34" s="75" t="s">
        <v>57</v>
      </c>
      <c r="E34" s="75"/>
      <c r="F34" s="75"/>
      <c r="G34" s="75"/>
      <c r="H34" s="75"/>
      <c r="I34" s="75"/>
      <c r="J34" s="75"/>
      <c r="K34" s="75"/>
      <c r="L34" s="75"/>
      <c r="M34" s="49"/>
      <c r="N34" s="49"/>
      <c r="O34" s="37"/>
      <c r="P34" s="37"/>
      <c r="Q34" s="37"/>
    </row>
    <row r="35" spans="2:17" ht="18" x14ac:dyDescent="0.2">
      <c r="B35" s="37"/>
      <c r="C35" s="37"/>
      <c r="D35" s="75"/>
      <c r="E35" s="75"/>
      <c r="F35" s="75"/>
      <c r="G35" s="75"/>
      <c r="H35" s="75"/>
      <c r="I35" s="75"/>
      <c r="J35" s="75"/>
      <c r="K35" s="75"/>
      <c r="L35" s="75"/>
      <c r="M35" s="49"/>
      <c r="N35" s="49"/>
      <c r="O35" s="37"/>
      <c r="P35" s="37"/>
      <c r="Q35" s="37"/>
    </row>
  </sheetData>
  <mergeCells count="60">
    <mergeCell ref="M21:N21"/>
    <mergeCell ref="M22:N22"/>
    <mergeCell ref="M23:N23"/>
    <mergeCell ref="M26:N26"/>
    <mergeCell ref="M27:N27"/>
    <mergeCell ref="A4:Q4"/>
    <mergeCell ref="A5:Q5"/>
    <mergeCell ref="A7:Q7"/>
    <mergeCell ref="C10:D10"/>
    <mergeCell ref="E10:F10"/>
    <mergeCell ref="G10:H10"/>
    <mergeCell ref="K9:L9"/>
    <mergeCell ref="O9:P9"/>
    <mergeCell ref="I10:J10"/>
    <mergeCell ref="K10:L10"/>
    <mergeCell ref="C9:D9"/>
    <mergeCell ref="E9:F9"/>
    <mergeCell ref="G9:H9"/>
    <mergeCell ref="I9:J9"/>
    <mergeCell ref="M9:N9"/>
    <mergeCell ref="M10:N10"/>
    <mergeCell ref="O27:P27"/>
    <mergeCell ref="O28:P28"/>
    <mergeCell ref="D26:F26"/>
    <mergeCell ref="D27:F27"/>
    <mergeCell ref="D28:F28"/>
    <mergeCell ref="G26:H26"/>
    <mergeCell ref="I26:J26"/>
    <mergeCell ref="K26:L26"/>
    <mergeCell ref="O26:P26"/>
    <mergeCell ref="I27:J27"/>
    <mergeCell ref="G27:H27"/>
    <mergeCell ref="K27:L27"/>
    <mergeCell ref="K28:L28"/>
    <mergeCell ref="M28:N28"/>
    <mergeCell ref="A26:C26"/>
    <mergeCell ref="A27:C27"/>
    <mergeCell ref="A28:C28"/>
    <mergeCell ref="G21:H21"/>
    <mergeCell ref="I21:J21"/>
    <mergeCell ref="C23:D23"/>
    <mergeCell ref="E23:F23"/>
    <mergeCell ref="G23:H23"/>
    <mergeCell ref="I23:J23"/>
    <mergeCell ref="D34:L35"/>
    <mergeCell ref="K23:L23"/>
    <mergeCell ref="O23:P23"/>
    <mergeCell ref="E30:K31"/>
    <mergeCell ref="K21:L21"/>
    <mergeCell ref="O21:P21"/>
    <mergeCell ref="C22:D22"/>
    <mergeCell ref="E22:F22"/>
    <mergeCell ref="G22:H22"/>
    <mergeCell ref="I22:J22"/>
    <mergeCell ref="K22:L22"/>
    <mergeCell ref="O22:P22"/>
    <mergeCell ref="G28:H28"/>
    <mergeCell ref="I28:J28"/>
    <mergeCell ref="C21:D21"/>
    <mergeCell ref="E21:F21"/>
  </mergeCells>
  <pageMargins left="0.25" right="0.25" top="0.75" bottom="0.75" header="0.3" footer="0.3"/>
  <pageSetup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PART B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Molinari</dc:creator>
  <cp:lastModifiedBy>Stephanie Hannou</cp:lastModifiedBy>
  <cp:lastPrinted>2021-02-24T21:28:14Z</cp:lastPrinted>
  <dcterms:created xsi:type="dcterms:W3CDTF">2021-02-23T15:17:27Z</dcterms:created>
  <dcterms:modified xsi:type="dcterms:W3CDTF">2025-03-11T20:32:12Z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-271512056</vt:i4>
  </property>
  <property fmtid="{D5CDD505-2E9C-101B-9397-08002B2CF9AE}" pid="4" name="_EmailSubject">
    <vt:lpwstr>Financial Assistance</vt:lpwstr>
  </property>
  <property fmtid="{D5CDD505-2E9C-101B-9397-08002B2CF9AE}" pid="5" name="_AuthorEmail">
    <vt:lpwstr>AAmin@maimo.org</vt:lpwstr>
  </property>
  <property fmtid="{D5CDD505-2E9C-101B-9397-08002B2CF9AE}" pid="6" name="_AuthorEmailDisplayName">
    <vt:lpwstr>Ayesha Amin</vt:lpwstr>
  </property>
  <property fmtid="{D5CDD505-2E9C-101B-9397-08002B2CF9AE}" pid="7" name="_PreviousAdHocReviewCycleID">
    <vt:i4>1136335854</vt:i4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